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120" windowHeight="9120" activeTab="1"/>
  </bookViews>
  <sheets>
    <sheet name="تهیه‌ی غلظت‌ها" sheetId="1" r:id="rId1"/>
    <sheet name="برگه ی کار" sheetId="4" r:id="rId2"/>
  </sheets>
  <definedNames>
    <definedName name="_xlnm.Print_Area" localSheetId="1">'برگه ی کار'!$B$2:$G$18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 l="1"/>
  <c r="Y6" i="1"/>
  <c r="G8" i="4" l="1"/>
  <c r="C2" i="4" s="1"/>
  <c r="F6" i="1"/>
  <c r="G6" i="1"/>
  <c r="A7" i="1"/>
  <c r="B7" i="1"/>
  <c r="C4" i="4" l="1"/>
  <c r="E4" i="4"/>
  <c r="F10" i="1" l="1"/>
  <c r="N19" i="1"/>
  <c r="U10" i="1"/>
  <c r="U7" i="1"/>
  <c r="AC7" i="1" s="1"/>
  <c r="N7" i="1"/>
  <c r="N16" i="1"/>
  <c r="N15" i="1"/>
  <c r="N14" i="1"/>
  <c r="N13" i="1"/>
  <c r="N12" i="1"/>
  <c r="N11" i="1"/>
  <c r="N10" i="1"/>
  <c r="N9" i="1"/>
  <c r="N8" i="1"/>
  <c r="U16" i="1"/>
  <c r="AC16" i="1" s="1"/>
  <c r="U15" i="1"/>
  <c r="AC15" i="1" s="1"/>
  <c r="U14" i="1"/>
  <c r="AC14" i="1" s="1"/>
  <c r="U13" i="1"/>
  <c r="AC13" i="1" s="1"/>
  <c r="U12" i="1"/>
  <c r="AC12" i="1" s="1"/>
  <c r="U11" i="1"/>
  <c r="AC11" i="1" s="1"/>
  <c r="AC10" i="1"/>
  <c r="U9" i="1"/>
  <c r="AC9" i="1" s="1"/>
  <c r="U8" i="1"/>
  <c r="AC8" i="1" s="1"/>
  <c r="M11" i="1"/>
  <c r="M10" i="1"/>
  <c r="B12" i="4" s="1"/>
  <c r="M9" i="1"/>
  <c r="M8" i="1"/>
  <c r="B10" i="4" s="1"/>
  <c r="M7" i="1"/>
  <c r="M16" i="1"/>
  <c r="B18" i="4" s="1"/>
  <c r="M15" i="1"/>
  <c r="M14" i="1"/>
  <c r="B16" i="4" s="1"/>
  <c r="M13" i="1"/>
  <c r="M12" i="1"/>
  <c r="B14" i="4" s="1"/>
  <c r="P13" i="1" l="1"/>
  <c r="C15" i="4" s="1"/>
  <c r="B15" i="4"/>
  <c r="P15" i="1"/>
  <c r="C17" i="4" s="1"/>
  <c r="B17" i="4"/>
  <c r="P7" i="1"/>
  <c r="C9" i="4" s="1"/>
  <c r="B9" i="4"/>
  <c r="P9" i="1"/>
  <c r="C11" i="4" s="1"/>
  <c r="B11" i="4"/>
  <c r="P11" i="1"/>
  <c r="C13" i="4" s="1"/>
  <c r="B13" i="4"/>
  <c r="O8" i="1"/>
  <c r="Q8" i="1" s="1"/>
  <c r="D10" i="4" s="1"/>
  <c r="O10" i="1"/>
  <c r="Q10" i="1" s="1"/>
  <c r="D12" i="4" s="1"/>
  <c r="O12" i="1"/>
  <c r="O14" i="1"/>
  <c r="O16" i="1"/>
  <c r="O9" i="1"/>
  <c r="Q9" i="1" s="1"/>
  <c r="D11" i="4" s="1"/>
  <c r="O11" i="1"/>
  <c r="Q11" i="1" s="1"/>
  <c r="D13" i="4" s="1"/>
  <c r="O13" i="1"/>
  <c r="Q13" i="1" s="1"/>
  <c r="D15" i="4" s="1"/>
  <c r="O15" i="1"/>
  <c r="O7" i="1"/>
  <c r="Q7" i="1" s="1"/>
  <c r="D9" i="4" s="1"/>
  <c r="P14" i="1"/>
  <c r="C16" i="4" s="1"/>
  <c r="P16" i="1"/>
  <c r="C18" i="4" s="1"/>
  <c r="P12" i="1"/>
  <c r="C14" i="4" s="1"/>
  <c r="P10" i="1"/>
  <c r="C12" i="4" s="1"/>
  <c r="P8" i="1"/>
  <c r="C10" i="4" s="1"/>
  <c r="Q15" i="1"/>
  <c r="D17" i="4" s="1"/>
  <c r="Q12" i="1"/>
  <c r="D14" i="4" s="1"/>
  <c r="Q14" i="1"/>
  <c r="D16" i="4" s="1"/>
  <c r="Q16" i="1"/>
  <c r="D18" i="4" s="1"/>
  <c r="R15" i="1"/>
  <c r="E17" i="4" s="1"/>
  <c r="R13" i="1" l="1"/>
  <c r="E15" i="4" s="1"/>
  <c r="R11" i="1"/>
  <c r="E13" i="4" s="1"/>
  <c r="R9" i="1"/>
  <c r="E11" i="4" s="1"/>
  <c r="R7" i="1"/>
  <c r="E9" i="4" s="1"/>
  <c r="S16" i="1"/>
  <c r="F18" i="4" s="1"/>
  <c r="S12" i="1"/>
  <c r="F14" i="4" s="1"/>
  <c r="S15" i="1"/>
  <c r="F17" i="4" s="1"/>
  <c r="S11" i="1"/>
  <c r="F13" i="4" s="1"/>
  <c r="S7" i="1"/>
  <c r="F9" i="4" s="1"/>
  <c r="R10" i="1"/>
  <c r="E12" i="4" s="1"/>
  <c r="R12" i="1"/>
  <c r="E14" i="4" s="1"/>
  <c r="R14" i="1"/>
  <c r="E16" i="4" s="1"/>
  <c r="S14" i="1"/>
  <c r="F16" i="4" s="1"/>
  <c r="S8" i="1"/>
  <c r="F10" i="4" s="1"/>
  <c r="S13" i="1"/>
  <c r="F15" i="4" s="1"/>
  <c r="S9" i="1"/>
  <c r="F11" i="4" s="1"/>
  <c r="R8" i="1"/>
  <c r="E10" i="4" s="1"/>
  <c r="S10" i="1"/>
  <c r="F12" i="4" s="1"/>
  <c r="R16" i="1"/>
  <c r="E18" i="4" s="1"/>
  <c r="AD7" i="1"/>
  <c r="AE7" i="1" s="1"/>
  <c r="AF7" i="1" s="1"/>
  <c r="Y7" i="1" s="1"/>
  <c r="G9" i="4" s="1"/>
  <c r="AD15" i="1"/>
  <c r="AE15" i="1" s="1"/>
  <c r="AF15" i="1" s="1"/>
  <c r="Y15" i="1" s="1"/>
  <c r="G17" i="4" s="1"/>
  <c r="AD13" i="1"/>
  <c r="AE13" i="1" s="1"/>
  <c r="AF13" i="1" s="1"/>
  <c r="Y13" i="1" s="1"/>
  <c r="G15" i="4" s="1"/>
  <c r="AD11" i="1"/>
  <c r="AE11" i="1" s="1"/>
  <c r="AF11" i="1" s="1"/>
  <c r="Y11" i="1" s="1"/>
  <c r="G13" i="4" s="1"/>
  <c r="AD9" i="1"/>
  <c r="AE9" i="1" s="1"/>
  <c r="AF9" i="1" s="1"/>
  <c r="Y9" i="1" s="1"/>
  <c r="G11" i="4" s="1"/>
  <c r="AD16" i="1"/>
  <c r="AE16" i="1" s="1"/>
  <c r="AF16" i="1" s="1"/>
  <c r="Y16" i="1" s="1"/>
  <c r="G18" i="4" s="1"/>
  <c r="AD14" i="1"/>
  <c r="AE14" i="1" s="1"/>
  <c r="AF14" i="1" s="1"/>
  <c r="Y14" i="1" s="1"/>
  <c r="G16" i="4" s="1"/>
  <c r="AD12" i="1"/>
  <c r="AE12" i="1" s="1"/>
  <c r="AF12" i="1" s="1"/>
  <c r="Y12" i="1" s="1"/>
  <c r="G14" i="4" s="1"/>
  <c r="AD10" i="1"/>
  <c r="AE10" i="1" s="1"/>
  <c r="AF10" i="1" s="1"/>
  <c r="Y10" i="1" s="1"/>
  <c r="G12" i="4" s="1"/>
  <c r="AD8" i="1"/>
  <c r="AE8" i="1" s="1"/>
  <c r="AF8" i="1" s="1"/>
  <c r="Y8" i="1" s="1"/>
  <c r="G10" i="4" s="1"/>
</calcChain>
</file>

<file path=xl/sharedStrings.xml><?xml version="1.0" encoding="utf-8"?>
<sst xmlns="http://schemas.openxmlformats.org/spreadsheetml/2006/main" count="34" uniqueCount="27">
  <si>
    <t>غلظت پایین</t>
  </si>
  <si>
    <t>تعداد سطح</t>
  </si>
  <si>
    <t>شماره لوله</t>
  </si>
  <si>
    <t>حجم  رقیق</t>
  </si>
  <si>
    <t>مقدار نهایی</t>
  </si>
  <si>
    <t>غلظت نهایی</t>
  </si>
  <si>
    <t>نسبت حجم  غلیظ</t>
  </si>
  <si>
    <t>مقدار غلیظ</t>
  </si>
  <si>
    <t>مقدار رقیق</t>
  </si>
  <si>
    <t>نسبت حجم  رقیق</t>
  </si>
  <si>
    <t>حجح نهایی نسبت های رقیق/غلیظ</t>
  </si>
  <si>
    <t>علظت بالا</t>
  </si>
  <si>
    <t xml:space="preserve"> میکرولیتر (uL)</t>
  </si>
  <si>
    <r>
      <t xml:space="preserve"> میلی</t>
    </r>
    <r>
      <rPr>
        <sz val="14"/>
        <color theme="1"/>
        <rFont val="Calibri"/>
        <family val="2"/>
      </rPr>
      <t>‌</t>
    </r>
    <r>
      <rPr>
        <sz val="14"/>
        <color theme="1"/>
        <rFont val="Calibri"/>
        <family val="2"/>
        <scheme val="minor"/>
      </rPr>
      <t>لیتر (mL)</t>
    </r>
  </si>
  <si>
    <t>غلظت محلول‌ها</t>
  </si>
  <si>
    <t>پایین</t>
  </si>
  <si>
    <t>بالا</t>
  </si>
  <si>
    <t>حجم مورد نیاز (mL)</t>
  </si>
  <si>
    <r>
      <t>حسابگر تهیه‌ی رقت</t>
    </r>
    <r>
      <rPr>
        <b/>
        <sz val="26"/>
        <color theme="9" tint="-0.249977111117893"/>
        <rFont val="Calibri"/>
        <family val="2"/>
      </rPr>
      <t>‌</t>
    </r>
    <r>
      <rPr>
        <b/>
        <sz val="26"/>
        <color theme="9" tint="-0.249977111117893"/>
        <rFont val="Calibri"/>
        <family val="2"/>
        <scheme val="minor"/>
      </rPr>
      <t>ها برای بررسی خطی بودن</t>
    </r>
  </si>
  <si>
    <r>
      <t>حجم</t>
    </r>
    <r>
      <rPr>
        <b/>
        <sz val="16"/>
        <color rgb="FFFF0000"/>
        <rFont val="Calibri"/>
        <family val="2"/>
      </rPr>
      <t>‌</t>
    </r>
    <r>
      <rPr>
        <b/>
        <sz val="16"/>
        <color rgb="FFFF0000"/>
        <rFont val="Calibri"/>
        <family val="2"/>
        <scheme val="minor"/>
      </rPr>
      <t>های مورد نیاز</t>
    </r>
  </si>
  <si>
    <t>حسن بیات؛ آزمایشگاه سینا (قائمشهر)؛ اردیبهشت 1392</t>
  </si>
  <si>
    <t>غلظت بالا:</t>
  </si>
  <si>
    <t>غلظت پایین:</t>
  </si>
  <si>
    <r>
      <t>حجم</t>
    </r>
    <r>
      <rPr>
        <b/>
        <sz val="16"/>
        <rFont val="Calibri"/>
        <family val="2"/>
      </rPr>
      <t>‌</t>
    </r>
    <r>
      <rPr>
        <b/>
        <sz val="16"/>
        <rFont val="Calibri"/>
        <family val="2"/>
        <scheme val="minor"/>
      </rPr>
      <t>های مورد نیاز</t>
    </r>
  </si>
  <si>
    <t>غلظت بالا</t>
  </si>
  <si>
    <t>علظت پایین</t>
  </si>
  <si>
    <t>مقایسه‌ی نسبی یا غلظتی؛ R یا C؟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</si>
</sst>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6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sz val="14"/>
      <color theme="1"/>
      <name val="Calibri"/>
      <family val="2"/>
    </font>
    <font>
      <b/>
      <sz val="18"/>
      <color theme="1"/>
      <name val="Calibri"/>
      <family val="2"/>
      <scheme val="minor"/>
    </font>
    <font>
      <b/>
      <sz val="26"/>
      <color theme="9" tint="-0.249977111117893"/>
      <name val="Calibri"/>
      <family val="2"/>
      <scheme val="minor"/>
    </font>
    <font>
      <b/>
      <sz val="26"/>
      <color theme="9" tint="-0.249977111117893"/>
      <name val="Calibri"/>
      <family val="2"/>
    </font>
    <font>
      <b/>
      <sz val="16"/>
      <color rgb="FFFF0000"/>
      <name val="Calibri"/>
      <family val="2"/>
      <scheme val="minor"/>
    </font>
    <font>
      <b/>
      <sz val="16"/>
      <color rgb="FFFF0000"/>
      <name val="Calibri"/>
      <family val="2"/>
    </font>
    <font>
      <b/>
      <i/>
      <sz val="18"/>
      <color rgb="FFFF0000"/>
      <name val="Calibri"/>
      <family val="2"/>
      <scheme val="minor"/>
    </font>
    <font>
      <b/>
      <i/>
      <sz val="28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name val="Calibri"/>
      <family val="2"/>
    </font>
    <font>
      <b/>
      <sz val="28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rgb="FFC00000"/>
      </left>
      <right/>
      <top style="thick">
        <color rgb="FFC00000"/>
      </top>
      <bottom style="thick">
        <color rgb="FFC00000"/>
      </bottom>
      <diagonal/>
    </border>
    <border>
      <left/>
      <right/>
      <top style="thick">
        <color rgb="FFC00000"/>
      </top>
      <bottom style="thick">
        <color rgb="FFC00000"/>
      </bottom>
      <diagonal/>
    </border>
    <border>
      <left/>
      <right style="thick">
        <color rgb="FFC00000"/>
      </right>
      <top style="thick">
        <color rgb="FFC00000"/>
      </top>
      <bottom style="thick">
        <color rgb="FFC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" fontId="1" fillId="4" borderId="1" xfId="0" applyNumberFormat="1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0" fontId="1" fillId="8" borderId="0" xfId="0" applyFont="1" applyFill="1" applyAlignment="1">
      <alignment horizontal="center" vertical="center"/>
    </xf>
    <xf numFmtId="0" fontId="0" fillId="8" borderId="0" xfId="0" applyFill="1"/>
    <xf numFmtId="0" fontId="2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1" fillId="6" borderId="7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/>
    </xf>
    <xf numFmtId="164" fontId="1" fillId="7" borderId="1" xfId="0" applyNumberFormat="1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 wrapText="1"/>
    </xf>
    <xf numFmtId="0" fontId="9" fillId="8" borderId="0" xfId="0" applyFont="1" applyFill="1" applyAlignment="1">
      <alignment vertical="top"/>
    </xf>
    <xf numFmtId="0" fontId="0" fillId="5" borderId="0" xfId="0" applyFill="1" applyProtection="1"/>
    <xf numFmtId="0" fontId="1" fillId="5" borderId="1" xfId="0" applyFont="1" applyFill="1" applyBorder="1" applyAlignment="1" applyProtection="1">
      <alignment horizontal="center" vertical="center"/>
    </xf>
    <xf numFmtId="0" fontId="0" fillId="0" borderId="0" xfId="0" applyProtection="1"/>
    <xf numFmtId="0" fontId="1" fillId="5" borderId="0" xfId="0" applyFont="1" applyFill="1" applyAlignment="1" applyProtection="1">
      <alignment horizontal="center" vertical="center"/>
    </xf>
    <xf numFmtId="0" fontId="1" fillId="5" borderId="18" xfId="0" applyFont="1" applyFill="1" applyBorder="1" applyAlignment="1" applyProtection="1">
      <alignment horizontal="center" vertical="center"/>
    </xf>
    <xf numFmtId="0" fontId="1" fillId="5" borderId="19" xfId="0" applyFont="1" applyFill="1" applyBorder="1" applyAlignment="1" applyProtection="1">
      <alignment horizontal="left" vertical="center"/>
    </xf>
    <xf numFmtId="0" fontId="1" fillId="5" borderId="1" xfId="0" applyFont="1" applyFill="1" applyBorder="1" applyAlignment="1" applyProtection="1">
      <alignment horizontal="center" vertical="center" wrapText="1"/>
    </xf>
    <xf numFmtId="0" fontId="0" fillId="2" borderId="0" xfId="0" applyFill="1" applyProtection="1"/>
    <xf numFmtId="0" fontId="0" fillId="2" borderId="0" xfId="0" applyFill="1"/>
    <xf numFmtId="0" fontId="1" fillId="10" borderId="1" xfId="0" applyFont="1" applyFill="1" applyBorder="1" applyAlignment="1" applyProtection="1">
      <alignment horizontal="center" vertical="center"/>
    </xf>
    <xf numFmtId="1" fontId="1" fillId="5" borderId="1" xfId="0" applyNumberFormat="1" applyFont="1" applyFill="1" applyBorder="1" applyAlignment="1">
      <alignment horizontal="center" vertical="center"/>
    </xf>
    <xf numFmtId="164" fontId="1" fillId="10" borderId="1" xfId="0" applyNumberFormat="1" applyFont="1" applyFill="1" applyBorder="1" applyAlignment="1">
      <alignment horizontal="center" vertical="center"/>
    </xf>
    <xf numFmtId="0" fontId="11" fillId="5" borderId="1" xfId="0" applyFont="1" applyFill="1" applyBorder="1" applyAlignment="1" applyProtection="1">
      <alignment horizontal="center" vertical="center" wrapText="1"/>
    </xf>
    <xf numFmtId="0" fontId="5" fillId="5" borderId="13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5" fillId="5" borderId="15" xfId="0" applyFont="1" applyFill="1" applyBorder="1" applyAlignment="1">
      <alignment horizontal="center" vertical="center"/>
    </xf>
    <xf numFmtId="0" fontId="10" fillId="8" borderId="0" xfId="0" applyFont="1" applyFill="1" applyAlignment="1">
      <alignment horizontal="right" vertical="top" wrapText="1"/>
    </xf>
    <xf numFmtId="0" fontId="1" fillId="9" borderId="6" xfId="0" applyFont="1" applyFill="1" applyBorder="1" applyAlignment="1" applyProtection="1">
      <alignment horizontal="center" vertical="center"/>
    </xf>
    <xf numFmtId="0" fontId="1" fillId="9" borderId="8" xfId="0" applyFont="1" applyFill="1" applyBorder="1" applyAlignment="1" applyProtection="1">
      <alignment horizontal="center" vertical="center"/>
    </xf>
    <xf numFmtId="0" fontId="1" fillId="9" borderId="7" xfId="0" applyFont="1" applyFill="1" applyBorder="1" applyAlignment="1" applyProtection="1">
      <alignment horizontal="center" vertical="center"/>
    </xf>
    <xf numFmtId="0" fontId="1" fillId="9" borderId="9" xfId="0" applyFont="1" applyFill="1" applyBorder="1" applyAlignment="1" applyProtection="1">
      <alignment horizontal="center" vertical="center"/>
    </xf>
    <xf numFmtId="0" fontId="1" fillId="9" borderId="11" xfId="0" applyFont="1" applyFill="1" applyBorder="1" applyAlignment="1" applyProtection="1">
      <alignment horizontal="center" vertical="center"/>
      <protection locked="0"/>
    </xf>
    <xf numFmtId="0" fontId="1" fillId="9" borderId="12" xfId="0" applyFont="1" applyFill="1" applyBorder="1" applyAlignment="1" applyProtection="1">
      <alignment horizontal="center" vertical="center"/>
      <protection locked="0"/>
    </xf>
    <xf numFmtId="0" fontId="1" fillId="7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0" fontId="1" fillId="9" borderId="6" xfId="0" applyFont="1" applyFill="1" applyBorder="1" applyAlignment="1" applyProtection="1">
      <alignment horizontal="center" vertical="center"/>
      <protection locked="0"/>
    </xf>
    <xf numFmtId="0" fontId="1" fillId="9" borderId="8" xfId="0" applyFont="1" applyFill="1" applyBorder="1" applyAlignment="1" applyProtection="1">
      <alignment horizontal="center" vertical="center"/>
      <protection locked="0"/>
    </xf>
    <xf numFmtId="0" fontId="1" fillId="9" borderId="7" xfId="0" applyFont="1" applyFill="1" applyBorder="1" applyAlignment="1" applyProtection="1">
      <alignment horizontal="center" vertical="center"/>
      <protection locked="0"/>
    </xf>
    <xf numFmtId="0" fontId="1" fillId="9" borderId="9" xfId="0" applyFont="1" applyFill="1" applyBorder="1" applyAlignment="1" applyProtection="1">
      <alignment horizontal="center" vertical="center"/>
      <protection locked="0"/>
    </xf>
    <xf numFmtId="0" fontId="7" fillId="5" borderId="16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5" borderId="21" xfId="0" applyFont="1" applyFill="1" applyBorder="1" applyAlignment="1">
      <alignment horizontal="center" vertical="center" wrapText="1"/>
    </xf>
    <xf numFmtId="0" fontId="7" fillId="5" borderId="24" xfId="0" applyFont="1" applyFill="1" applyBorder="1" applyAlignment="1">
      <alignment horizontal="center" vertical="center" wrapText="1"/>
    </xf>
    <xf numFmtId="0" fontId="15" fillId="9" borderId="11" xfId="0" applyFont="1" applyFill="1" applyBorder="1" applyAlignment="1" applyProtection="1">
      <alignment horizontal="center" vertical="center"/>
      <protection locked="0"/>
    </xf>
    <xf numFmtId="0" fontId="15" fillId="9" borderId="12" xfId="0" applyFont="1" applyFill="1" applyBorder="1" applyAlignment="1" applyProtection="1">
      <alignment horizontal="center" vertical="center"/>
      <protection locked="0"/>
    </xf>
    <xf numFmtId="0" fontId="1" fillId="6" borderId="22" xfId="0" applyFont="1" applyFill="1" applyBorder="1" applyAlignment="1">
      <alignment horizontal="center" vertical="center" wrapText="1"/>
    </xf>
    <xf numFmtId="0" fontId="1" fillId="6" borderId="23" xfId="0" applyFont="1" applyFill="1" applyBorder="1" applyAlignment="1">
      <alignment horizontal="center" vertical="center" wrapText="1"/>
    </xf>
    <xf numFmtId="0" fontId="12" fillId="0" borderId="18" xfId="0" applyFont="1" applyBorder="1" applyAlignment="1" applyProtection="1">
      <alignment horizontal="center" vertical="center"/>
    </xf>
    <xf numFmtId="0" fontId="12" fillId="0" borderId="20" xfId="0" applyFont="1" applyBorder="1" applyAlignment="1" applyProtection="1">
      <alignment horizontal="center" vertical="center"/>
    </xf>
    <xf numFmtId="0" fontId="12" fillId="0" borderId="19" xfId="0" applyFont="1" applyBorder="1" applyAlignment="1" applyProtection="1">
      <alignment horizontal="center" vertical="center"/>
    </xf>
    <xf numFmtId="0" fontId="13" fillId="5" borderId="1" xfId="0" applyFont="1" applyFill="1" applyBorder="1" applyAlignment="1" applyProtection="1">
      <alignment horizontal="center" vertical="center"/>
    </xf>
    <xf numFmtId="0" fontId="1" fillId="10" borderId="1" xfId="0" applyFont="1" applyFill="1" applyBorder="1" applyAlignment="1" applyProtection="1">
      <alignment horizontal="center" vertical="center" wrapText="1"/>
    </xf>
    <xf numFmtId="0" fontId="1" fillId="5" borderId="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N36"/>
  <sheetViews>
    <sheetView showRowColHeaders="0" zoomScale="60" zoomScaleNormal="60" workbookViewId="0">
      <pane xSplit="34" ySplit="19" topLeftCell="AI20" activePane="bottomRight" state="frozen"/>
      <selection pane="topRight" activeCell="AE1" sqref="AE1"/>
      <selection pane="bottomLeft" activeCell="A20" sqref="A20"/>
      <selection pane="bottomRight" activeCell="D7" sqref="D7:D8"/>
    </sheetView>
  </sheetViews>
  <sheetFormatPr defaultRowHeight="15" x14ac:dyDescent="0.25"/>
  <cols>
    <col min="1" max="2" width="0" hidden="1" customWidth="1"/>
    <col min="3" max="3" width="6.42578125" customWidth="1"/>
    <col min="4" max="4" width="15.42578125" customWidth="1"/>
    <col min="5" max="5" width="2.7109375" customWidth="1"/>
    <col min="8" max="8" width="2.28515625" customWidth="1"/>
    <col min="9" max="9" width="13" customWidth="1"/>
    <col min="10" max="10" width="1.5703125" customWidth="1"/>
    <col min="11" max="11" width="13" customWidth="1"/>
    <col min="12" max="12" width="2.140625" customWidth="1"/>
    <col min="14" max="15" width="9.140625" hidden="1" customWidth="1"/>
    <col min="16" max="16" width="13.85546875" customWidth="1"/>
    <col min="17" max="17" width="13.140625" customWidth="1"/>
    <col min="18" max="18" width="15" customWidth="1"/>
    <col min="19" max="19" width="15.140625" customWidth="1"/>
    <col min="20" max="20" width="3.42578125" customWidth="1"/>
    <col min="21" max="24" width="0" hidden="1" customWidth="1"/>
    <col min="25" max="25" width="20" customWidth="1"/>
    <col min="26" max="28" width="12" customWidth="1"/>
    <col min="29" max="29" width="12" hidden="1" customWidth="1"/>
    <col min="30" max="32" width="0" hidden="1" customWidth="1"/>
    <col min="34" max="34" width="200.7109375" customWidth="1"/>
  </cols>
  <sheetData>
    <row r="1" spans="1:40" ht="9.75" customHeight="1" thickBot="1" x14ac:dyDescent="0.3">
      <c r="C1" s="13"/>
      <c r="D1" s="13"/>
      <c r="E1" s="13"/>
      <c r="F1" s="12"/>
      <c r="G1" s="13"/>
      <c r="H1" s="13"/>
      <c r="I1" s="13"/>
      <c r="J1" s="13"/>
      <c r="K1" s="13"/>
      <c r="L1" s="13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</row>
    <row r="2" spans="1:40" ht="32.25" customHeight="1" thickTop="1" thickBot="1" x14ac:dyDescent="0.3">
      <c r="C2" s="13"/>
      <c r="D2" s="13"/>
      <c r="E2" s="13"/>
      <c r="F2" s="39" t="s">
        <v>18</v>
      </c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1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3"/>
    </row>
    <row r="3" spans="1:40" ht="20.25" thickTop="1" thickBot="1" x14ac:dyDescent="0.3">
      <c r="C3" s="13"/>
      <c r="D3" s="13"/>
      <c r="E3" s="13"/>
      <c r="F3" s="12"/>
      <c r="G3" s="12"/>
      <c r="H3" s="12"/>
      <c r="I3" s="12" t="s">
        <v>20</v>
      </c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3"/>
    </row>
    <row r="4" spans="1:40" ht="21.75" thickBot="1" x14ac:dyDescent="0.3">
      <c r="C4" s="13"/>
      <c r="D4" s="13"/>
      <c r="E4" s="13"/>
      <c r="F4" s="58" t="str">
        <f>IF(D7="C","غلظت محلول‌ها/نمونه‌ها",(IF(D7="r","خالی باشد","")))</f>
        <v/>
      </c>
      <c r="G4" s="59"/>
      <c r="H4" s="12"/>
      <c r="I4" s="12"/>
      <c r="J4" s="12"/>
      <c r="K4" s="12"/>
      <c r="L4" s="12"/>
      <c r="M4" s="12"/>
      <c r="N4" s="1"/>
      <c r="O4" s="1"/>
      <c r="P4" s="51" t="s">
        <v>19</v>
      </c>
      <c r="Q4" s="51"/>
      <c r="R4" s="51"/>
      <c r="S4" s="51"/>
      <c r="T4" s="12"/>
      <c r="U4" s="11"/>
      <c r="V4" s="11"/>
      <c r="W4" s="11"/>
      <c r="X4" s="11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3"/>
      <c r="AL4" s="13"/>
      <c r="AM4" s="13"/>
      <c r="AN4" s="13"/>
    </row>
    <row r="5" spans="1:40" ht="30" customHeight="1" thickBot="1" x14ac:dyDescent="0.3">
      <c r="A5" s="52" t="s">
        <v>14</v>
      </c>
      <c r="B5" s="53"/>
      <c r="C5" s="13"/>
      <c r="D5" s="64" t="s">
        <v>26</v>
      </c>
      <c r="E5" s="13"/>
      <c r="F5" s="60"/>
      <c r="G5" s="61"/>
      <c r="H5" s="12"/>
      <c r="I5" s="12"/>
      <c r="J5" s="12"/>
      <c r="K5" s="12"/>
      <c r="L5" s="14"/>
      <c r="M5" s="12"/>
      <c r="N5" s="1"/>
      <c r="O5" s="1"/>
      <c r="P5" s="49" t="s">
        <v>13</v>
      </c>
      <c r="Q5" s="49"/>
      <c r="R5" s="50" t="s">
        <v>12</v>
      </c>
      <c r="S5" s="50"/>
      <c r="T5" s="12"/>
      <c r="U5" s="11"/>
      <c r="V5" s="11"/>
      <c r="W5" s="11"/>
      <c r="X5" s="11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3"/>
      <c r="AL5" s="13"/>
      <c r="AM5" s="13"/>
      <c r="AN5" s="13"/>
    </row>
    <row r="6" spans="1:40" ht="42" customHeight="1" x14ac:dyDescent="0.25">
      <c r="A6" s="18" t="s">
        <v>15</v>
      </c>
      <c r="B6" s="19" t="s">
        <v>16</v>
      </c>
      <c r="C6" s="13"/>
      <c r="D6" s="65"/>
      <c r="E6" s="13"/>
      <c r="F6" s="18" t="str">
        <f>IF(D7="C","پایین","")</f>
        <v/>
      </c>
      <c r="G6" s="19" t="str">
        <f>IF(D7="C","بالا","")</f>
        <v/>
      </c>
      <c r="H6" s="12"/>
      <c r="I6" s="20" t="s">
        <v>1</v>
      </c>
      <c r="J6" s="12"/>
      <c r="K6" s="21" t="s">
        <v>17</v>
      </c>
      <c r="L6" s="12"/>
      <c r="M6" s="9" t="s">
        <v>2</v>
      </c>
      <c r="N6" s="2" t="s">
        <v>3</v>
      </c>
      <c r="O6" s="3" t="s">
        <v>9</v>
      </c>
      <c r="P6" s="22" t="s">
        <v>24</v>
      </c>
      <c r="Q6" s="22" t="s">
        <v>25</v>
      </c>
      <c r="R6" s="7" t="s">
        <v>24</v>
      </c>
      <c r="S6" s="7" t="s">
        <v>0</v>
      </c>
      <c r="T6" s="12"/>
      <c r="U6" s="3" t="s">
        <v>6</v>
      </c>
      <c r="V6" s="1"/>
      <c r="W6" s="1"/>
      <c r="X6" s="3"/>
      <c r="Y6" s="24" t="str">
        <f>IF(D7="C","غلظت نمونه‌ها",(IF(D7="R","غلظت نسبی","")))</f>
        <v/>
      </c>
      <c r="Z6" s="12"/>
      <c r="AA6" s="12"/>
      <c r="AB6" s="12"/>
      <c r="AC6" s="15" t="s">
        <v>7</v>
      </c>
      <c r="AD6" s="15" t="s">
        <v>8</v>
      </c>
      <c r="AE6" s="15" t="s">
        <v>4</v>
      </c>
      <c r="AF6" s="15" t="s">
        <v>5</v>
      </c>
      <c r="AG6" s="12"/>
      <c r="AH6" s="15"/>
      <c r="AI6" s="15"/>
      <c r="AJ6" s="15"/>
      <c r="AK6" s="13"/>
      <c r="AL6" s="13"/>
      <c r="AM6" s="13"/>
      <c r="AN6" s="13"/>
    </row>
    <row r="7" spans="1:40" ht="18.75" x14ac:dyDescent="0.25">
      <c r="A7" s="43" t="str">
        <f>IF(D7="R",0,(IF(D7="C",F7,"")))</f>
        <v/>
      </c>
      <c r="B7" s="45" t="str">
        <f>IF(D7="R",1,(IF(D7="C",G7,"")))</f>
        <v/>
      </c>
      <c r="C7" s="13"/>
      <c r="D7" s="62"/>
      <c r="E7" s="13"/>
      <c r="F7" s="54"/>
      <c r="G7" s="56"/>
      <c r="H7" s="12"/>
      <c r="I7" s="47"/>
      <c r="J7" s="12"/>
      <c r="K7" s="47"/>
      <c r="L7" s="12"/>
      <c r="M7" s="10" t="str">
        <f>IF($I$7&gt;0,1,"")</f>
        <v/>
      </c>
      <c r="N7" s="1" t="str">
        <f>IF($I$7&gt;1,($I$7-1),"")</f>
        <v/>
      </c>
      <c r="O7" s="4" t="str">
        <f t="shared" ref="O7:O16" si="0">IF(N7&gt;0,N7,(IF(N7=0,N7,"")))</f>
        <v/>
      </c>
      <c r="P7" s="23" t="str">
        <f>IF(M7=1,(IF(U7=0,0,(U7*K7/$N$19))),"")</f>
        <v/>
      </c>
      <c r="Q7" s="23" t="str">
        <f>IF(M7=1,(IF(O7=0,0,(O7*K7/$N$19))),"")</f>
        <v/>
      </c>
      <c r="R7" s="8" t="str">
        <f t="shared" ref="R7:R16" si="1">IF((COUNT(M7))&gt;0,(P7*1000),"")</f>
        <v/>
      </c>
      <c r="S7" s="8" t="str">
        <f t="shared" ref="S7:S16" si="2">IF((COUNT(M7))&gt;0,(Q7*1000),"")</f>
        <v/>
      </c>
      <c r="T7" s="12"/>
      <c r="U7" s="6" t="str">
        <f>IF($I$7&gt;0,0,"")</f>
        <v/>
      </c>
      <c r="V7" s="1"/>
      <c r="W7" s="1"/>
      <c r="X7" s="5"/>
      <c r="Y7" s="22" t="str">
        <f t="shared" ref="Y7:Y16" si="3">IF((COUNT(AF7))&gt;0,AF7,"")</f>
        <v/>
      </c>
      <c r="Z7" s="12"/>
      <c r="AA7" s="12"/>
      <c r="AB7" s="12"/>
      <c r="AC7" s="12" t="e">
        <f t="shared" ref="AC7:AC16" si="4">U7*$B$7</f>
        <v>#VALUE!</v>
      </c>
      <c r="AD7" s="12" t="e">
        <f t="shared" ref="AD7:AD16" si="5">O7*$A$7</f>
        <v>#VALUE!</v>
      </c>
      <c r="AE7" s="12" t="e">
        <f t="shared" ref="AE7:AE16" si="6">AC7+AD7</f>
        <v>#VALUE!</v>
      </c>
      <c r="AF7" s="12" t="e">
        <f t="shared" ref="AF7:AF16" si="7">AE7/($I$7-1)</f>
        <v>#VALUE!</v>
      </c>
      <c r="AG7" s="12"/>
      <c r="AH7" s="12"/>
      <c r="AI7" s="12"/>
      <c r="AJ7" s="12"/>
      <c r="AK7" s="13"/>
      <c r="AL7" s="13"/>
      <c r="AM7" s="13"/>
      <c r="AN7" s="13"/>
    </row>
    <row r="8" spans="1:40" ht="19.5" thickBot="1" x14ac:dyDescent="0.3">
      <c r="A8" s="44"/>
      <c r="B8" s="46"/>
      <c r="C8" s="13"/>
      <c r="D8" s="63"/>
      <c r="E8" s="13"/>
      <c r="F8" s="55"/>
      <c r="G8" s="57"/>
      <c r="H8" s="12"/>
      <c r="I8" s="48"/>
      <c r="J8" s="12"/>
      <c r="K8" s="48"/>
      <c r="L8" s="12"/>
      <c r="M8" s="10" t="str">
        <f>IF($I$7&gt;1,2,"")</f>
        <v/>
      </c>
      <c r="N8" s="1" t="str">
        <f>IF($I$7&gt;1,($I$7-2),"")</f>
        <v/>
      </c>
      <c r="O8" s="4" t="str">
        <f t="shared" si="0"/>
        <v/>
      </c>
      <c r="P8" s="23" t="str">
        <f>IF(M8=2,(IF(U8=0,0,(U8*K7/$N$19))),"")</f>
        <v/>
      </c>
      <c r="Q8" s="23" t="str">
        <f>IF(M8=2,(IF(O8=0,0,(O8*K7/$N$19))),"")</f>
        <v/>
      </c>
      <c r="R8" s="8" t="str">
        <f t="shared" si="1"/>
        <v/>
      </c>
      <c r="S8" s="8" t="str">
        <f t="shared" si="2"/>
        <v/>
      </c>
      <c r="T8" s="12"/>
      <c r="U8" s="6" t="str">
        <f>IF($I$7&gt;1,1,"")</f>
        <v/>
      </c>
      <c r="V8" s="1"/>
      <c r="W8" s="1"/>
      <c r="X8" s="5"/>
      <c r="Y8" s="22" t="str">
        <f t="shared" si="3"/>
        <v/>
      </c>
      <c r="Z8" s="12"/>
      <c r="AA8" s="12"/>
      <c r="AB8" s="12"/>
      <c r="AC8" s="12" t="e">
        <f t="shared" si="4"/>
        <v>#VALUE!</v>
      </c>
      <c r="AD8" s="12" t="e">
        <f t="shared" si="5"/>
        <v>#VALUE!</v>
      </c>
      <c r="AE8" s="12" t="e">
        <f t="shared" si="6"/>
        <v>#VALUE!</v>
      </c>
      <c r="AF8" s="12" t="e">
        <f t="shared" si="7"/>
        <v>#VALUE!</v>
      </c>
      <c r="AG8" s="12"/>
      <c r="AH8" s="12"/>
      <c r="AI8" s="12"/>
      <c r="AJ8" s="12"/>
      <c r="AK8" s="13"/>
      <c r="AL8" s="13"/>
      <c r="AM8" s="13"/>
      <c r="AN8" s="13"/>
    </row>
    <row r="9" spans="1:40" ht="18.75" customHeight="1" x14ac:dyDescent="0.25">
      <c r="C9" s="13"/>
      <c r="D9" s="13"/>
      <c r="E9" s="13"/>
      <c r="F9" s="25"/>
      <c r="G9" s="25"/>
      <c r="H9" s="25"/>
      <c r="I9" s="25"/>
      <c r="J9" s="25"/>
      <c r="K9" s="25"/>
      <c r="L9" s="12"/>
      <c r="M9" s="10" t="str">
        <f>IF($I$7&gt;2,3,"")</f>
        <v/>
      </c>
      <c r="N9" s="1" t="str">
        <f>IF($I$7&gt;1,($I$7-3),"")</f>
        <v/>
      </c>
      <c r="O9" s="4" t="str">
        <f t="shared" si="0"/>
        <v/>
      </c>
      <c r="P9" s="23" t="str">
        <f>IF(M9=3,(IF(U9=0,0,(U9*K7/$N$19))),"")</f>
        <v/>
      </c>
      <c r="Q9" s="23" t="str">
        <f>IF(M9=3,(IF(O9=0,0,(O9*K7/$N$19))),"")</f>
        <v/>
      </c>
      <c r="R9" s="8" t="str">
        <f t="shared" si="1"/>
        <v/>
      </c>
      <c r="S9" s="8" t="str">
        <f t="shared" si="2"/>
        <v/>
      </c>
      <c r="T9" s="12"/>
      <c r="U9" s="6" t="str">
        <f>IF($I$7&gt;2,2,"")</f>
        <v/>
      </c>
      <c r="V9" s="1"/>
      <c r="W9" s="1"/>
      <c r="X9" s="5"/>
      <c r="Y9" s="22" t="str">
        <f t="shared" si="3"/>
        <v/>
      </c>
      <c r="Z9" s="12"/>
      <c r="AA9" s="12"/>
      <c r="AB9" s="12"/>
      <c r="AC9" s="12" t="e">
        <f t="shared" si="4"/>
        <v>#VALUE!</v>
      </c>
      <c r="AD9" s="12" t="e">
        <f t="shared" si="5"/>
        <v>#VALUE!</v>
      </c>
      <c r="AE9" s="12" t="e">
        <f t="shared" si="6"/>
        <v>#VALUE!</v>
      </c>
      <c r="AF9" s="12" t="e">
        <f t="shared" si="7"/>
        <v>#VALUE!</v>
      </c>
      <c r="AG9" s="12"/>
      <c r="AH9" s="12"/>
      <c r="AI9" s="12"/>
      <c r="AJ9" s="12"/>
      <c r="AK9" s="13"/>
      <c r="AL9" s="13"/>
      <c r="AM9" s="13"/>
      <c r="AN9" s="13"/>
    </row>
    <row r="10" spans="1:40" ht="18.75" customHeight="1" x14ac:dyDescent="0.25">
      <c r="C10" s="13"/>
      <c r="D10" s="13"/>
      <c r="E10" s="13"/>
      <c r="F10" s="42" t="str">
        <f>IF(I7=1,"خطا! تعداد سطح از 2 تا 10 باشد.",(IF(I7&gt;10,"خطا! تعداد سطح از 2 تا 10 باشد.","")))</f>
        <v/>
      </c>
      <c r="G10" s="42"/>
      <c r="H10" s="42"/>
      <c r="I10" s="42"/>
      <c r="J10" s="42"/>
      <c r="K10" s="42"/>
      <c r="L10" s="12"/>
      <c r="M10" s="10" t="str">
        <f>IF($I$7&gt;3,4,"")</f>
        <v/>
      </c>
      <c r="N10" s="1" t="str">
        <f>IF($I$7&gt;1,($I$7-4),"")</f>
        <v/>
      </c>
      <c r="O10" s="4" t="str">
        <f t="shared" si="0"/>
        <v/>
      </c>
      <c r="P10" s="23" t="str">
        <f>IF(M10=4,(IF(U10=0,0,(U10*K7/$N$19))),"")</f>
        <v/>
      </c>
      <c r="Q10" s="23" t="str">
        <f>IF(M10=4,(IF(O10=0,0,(O10*K7/$N$19))),"")</f>
        <v/>
      </c>
      <c r="R10" s="8" t="str">
        <f t="shared" si="1"/>
        <v/>
      </c>
      <c r="S10" s="8" t="str">
        <f t="shared" si="2"/>
        <v/>
      </c>
      <c r="T10" s="12"/>
      <c r="U10" s="6" t="str">
        <f>IF($I$7&gt;3,3,"")</f>
        <v/>
      </c>
      <c r="V10" s="1"/>
      <c r="W10" s="1"/>
      <c r="X10" s="5"/>
      <c r="Y10" s="22" t="str">
        <f t="shared" si="3"/>
        <v/>
      </c>
      <c r="Z10" s="12"/>
      <c r="AA10" s="12"/>
      <c r="AB10" s="12"/>
      <c r="AC10" s="12" t="e">
        <f t="shared" si="4"/>
        <v>#VALUE!</v>
      </c>
      <c r="AD10" s="12" t="e">
        <f t="shared" si="5"/>
        <v>#VALUE!</v>
      </c>
      <c r="AE10" s="12" t="e">
        <f t="shared" si="6"/>
        <v>#VALUE!</v>
      </c>
      <c r="AF10" s="12" t="e">
        <f t="shared" si="7"/>
        <v>#VALUE!</v>
      </c>
      <c r="AG10" s="12"/>
      <c r="AH10" s="12"/>
      <c r="AI10" s="12"/>
      <c r="AJ10" s="12"/>
      <c r="AK10" s="13"/>
      <c r="AL10" s="13"/>
      <c r="AM10" s="13"/>
      <c r="AN10" s="13"/>
    </row>
    <row r="11" spans="1:40" ht="18.75" customHeight="1" x14ac:dyDescent="0.25">
      <c r="C11" s="13"/>
      <c r="D11" s="13"/>
      <c r="E11" s="13"/>
      <c r="F11" s="42"/>
      <c r="G11" s="42"/>
      <c r="H11" s="42"/>
      <c r="I11" s="42"/>
      <c r="J11" s="42"/>
      <c r="K11" s="42"/>
      <c r="L11" s="12"/>
      <c r="M11" s="10" t="str">
        <f>IF($I$7&gt;4,5,"")</f>
        <v/>
      </c>
      <c r="N11" s="1" t="str">
        <f>IF($I$7&gt;1,($I$7-5),"")</f>
        <v/>
      </c>
      <c r="O11" s="4" t="str">
        <f t="shared" si="0"/>
        <v/>
      </c>
      <c r="P11" s="23" t="str">
        <f>IF(M11=5,(IF(U11=0,0,(U11*K7/$N$19))),"")</f>
        <v/>
      </c>
      <c r="Q11" s="23" t="str">
        <f>IF(M11=5,(IF(O11=0,0,(O11*K7/$N$19))),"")</f>
        <v/>
      </c>
      <c r="R11" s="8" t="str">
        <f t="shared" si="1"/>
        <v/>
      </c>
      <c r="S11" s="8" t="str">
        <f t="shared" si="2"/>
        <v/>
      </c>
      <c r="T11" s="12"/>
      <c r="U11" s="6" t="str">
        <f>IF($I$7&gt;4,4,"")</f>
        <v/>
      </c>
      <c r="V11" s="1"/>
      <c r="W11" s="1"/>
      <c r="X11" s="5"/>
      <c r="Y11" s="22" t="str">
        <f t="shared" si="3"/>
        <v/>
      </c>
      <c r="Z11" s="12"/>
      <c r="AA11" s="12"/>
      <c r="AB11" s="12"/>
      <c r="AC11" s="12" t="e">
        <f t="shared" si="4"/>
        <v>#VALUE!</v>
      </c>
      <c r="AD11" s="12" t="e">
        <f t="shared" si="5"/>
        <v>#VALUE!</v>
      </c>
      <c r="AE11" s="12" t="e">
        <f t="shared" si="6"/>
        <v>#VALUE!</v>
      </c>
      <c r="AF11" s="12" t="e">
        <f t="shared" si="7"/>
        <v>#VALUE!</v>
      </c>
      <c r="AG11" s="12"/>
      <c r="AH11" s="12"/>
      <c r="AI11" s="12"/>
      <c r="AJ11" s="12"/>
      <c r="AK11" s="13"/>
      <c r="AL11" s="13"/>
      <c r="AM11" s="13"/>
      <c r="AN11" s="13"/>
    </row>
    <row r="12" spans="1:40" ht="18.75" customHeight="1" x14ac:dyDescent="0.25">
      <c r="C12" s="13"/>
      <c r="D12" s="13"/>
      <c r="E12" s="13"/>
      <c r="F12" s="42"/>
      <c r="G12" s="42"/>
      <c r="H12" s="42"/>
      <c r="I12" s="42"/>
      <c r="J12" s="42"/>
      <c r="K12" s="42"/>
      <c r="L12" s="12"/>
      <c r="M12" s="10" t="str">
        <f>IF($I$7&gt;5,6,"")</f>
        <v/>
      </c>
      <c r="N12" s="1" t="str">
        <f>IF($I$7&gt;1,($I$7-6),"")</f>
        <v/>
      </c>
      <c r="O12" s="4" t="str">
        <f t="shared" si="0"/>
        <v/>
      </c>
      <c r="P12" s="23" t="str">
        <f>IF(M12=6,(IF(U12=0,0,(U12*K7/$N$19))),"")</f>
        <v/>
      </c>
      <c r="Q12" s="23" t="str">
        <f>IF(M12=6,(IF(O12=0,0,(O12*K7/$N$19))),"")</f>
        <v/>
      </c>
      <c r="R12" s="8" t="str">
        <f t="shared" si="1"/>
        <v/>
      </c>
      <c r="S12" s="8" t="str">
        <f t="shared" si="2"/>
        <v/>
      </c>
      <c r="T12" s="12"/>
      <c r="U12" s="6" t="str">
        <f>IF($I$7&gt;5,5,"")</f>
        <v/>
      </c>
      <c r="V12" s="1"/>
      <c r="W12" s="1"/>
      <c r="X12" s="5"/>
      <c r="Y12" s="22" t="str">
        <f t="shared" si="3"/>
        <v/>
      </c>
      <c r="Z12" s="12"/>
      <c r="AA12" s="12"/>
      <c r="AB12" s="12"/>
      <c r="AC12" s="12" t="e">
        <f t="shared" si="4"/>
        <v>#VALUE!</v>
      </c>
      <c r="AD12" s="12" t="e">
        <f t="shared" si="5"/>
        <v>#VALUE!</v>
      </c>
      <c r="AE12" s="12" t="e">
        <f t="shared" si="6"/>
        <v>#VALUE!</v>
      </c>
      <c r="AF12" s="12" t="e">
        <f t="shared" si="7"/>
        <v>#VALUE!</v>
      </c>
      <c r="AG12" s="12"/>
      <c r="AH12" s="12"/>
      <c r="AI12" s="12"/>
      <c r="AJ12" s="12"/>
      <c r="AK12" s="13"/>
      <c r="AL12" s="13"/>
      <c r="AM12" s="13"/>
      <c r="AN12" s="13"/>
    </row>
    <row r="13" spans="1:40" ht="18.75" customHeight="1" x14ac:dyDescent="0.25">
      <c r="C13" s="13"/>
      <c r="D13" s="13"/>
      <c r="E13" s="13"/>
      <c r="F13" s="42"/>
      <c r="G13" s="42"/>
      <c r="H13" s="42"/>
      <c r="I13" s="42"/>
      <c r="J13" s="42"/>
      <c r="K13" s="42"/>
      <c r="L13" s="12"/>
      <c r="M13" s="10" t="str">
        <f>IF($I$7&gt;6,7,"")</f>
        <v/>
      </c>
      <c r="N13" s="1" t="str">
        <f>IF($I$7&gt;1,($I$7-7),"")</f>
        <v/>
      </c>
      <c r="O13" s="4" t="str">
        <f t="shared" si="0"/>
        <v/>
      </c>
      <c r="P13" s="23" t="str">
        <f>IF(M13=7,(IF(U13=0,0,(U13*K7/$N$19))),"")</f>
        <v/>
      </c>
      <c r="Q13" s="23" t="str">
        <f>IF(M13=7,(IF(O13=0,0,(O13*K7/$N$19))),"")</f>
        <v/>
      </c>
      <c r="R13" s="8" t="str">
        <f t="shared" si="1"/>
        <v/>
      </c>
      <c r="S13" s="8" t="str">
        <f t="shared" si="2"/>
        <v/>
      </c>
      <c r="T13" s="12"/>
      <c r="U13" s="6" t="str">
        <f>IF($I$7&gt;6,6,"")</f>
        <v/>
      </c>
      <c r="V13" s="1"/>
      <c r="W13" s="1"/>
      <c r="X13" s="5"/>
      <c r="Y13" s="22" t="str">
        <f t="shared" si="3"/>
        <v/>
      </c>
      <c r="Z13" s="12"/>
      <c r="AA13" s="12"/>
      <c r="AB13" s="12"/>
      <c r="AC13" s="12" t="e">
        <f t="shared" si="4"/>
        <v>#VALUE!</v>
      </c>
      <c r="AD13" s="12" t="e">
        <f t="shared" si="5"/>
        <v>#VALUE!</v>
      </c>
      <c r="AE13" s="12" t="e">
        <f t="shared" si="6"/>
        <v>#VALUE!</v>
      </c>
      <c r="AF13" s="12" t="e">
        <f t="shared" si="7"/>
        <v>#VALUE!</v>
      </c>
      <c r="AG13" s="12"/>
      <c r="AH13" s="12"/>
      <c r="AI13" s="12"/>
      <c r="AJ13" s="12"/>
      <c r="AK13" s="13"/>
      <c r="AL13" s="13"/>
      <c r="AM13" s="13"/>
      <c r="AN13" s="13"/>
    </row>
    <row r="14" spans="1:40" ht="18.75" customHeight="1" x14ac:dyDescent="0.25">
      <c r="C14" s="13"/>
      <c r="D14" s="13"/>
      <c r="E14" s="13"/>
      <c r="F14" s="42"/>
      <c r="G14" s="42"/>
      <c r="H14" s="42"/>
      <c r="I14" s="42"/>
      <c r="J14" s="42"/>
      <c r="K14" s="42"/>
      <c r="L14" s="12"/>
      <c r="M14" s="10" t="str">
        <f>IF($I$7&gt;7,8,"")</f>
        <v/>
      </c>
      <c r="N14" s="1" t="str">
        <f>IF($I$7&gt;1,($I$7-8),"")</f>
        <v/>
      </c>
      <c r="O14" s="4" t="str">
        <f t="shared" si="0"/>
        <v/>
      </c>
      <c r="P14" s="23" t="str">
        <f>IF(M14=8,(IF(U14=0,0,(U14*K7/$N$19))),"")</f>
        <v/>
      </c>
      <c r="Q14" s="23" t="str">
        <f>IF(M14=8,(IF(O14=0,0,(O14*K7/$N$19))),"")</f>
        <v/>
      </c>
      <c r="R14" s="8" t="str">
        <f t="shared" si="1"/>
        <v/>
      </c>
      <c r="S14" s="8" t="str">
        <f t="shared" si="2"/>
        <v/>
      </c>
      <c r="T14" s="12"/>
      <c r="U14" s="6" t="str">
        <f>IF($I$7&gt;7,7,"")</f>
        <v/>
      </c>
      <c r="V14" s="1"/>
      <c r="W14" s="1"/>
      <c r="X14" s="5"/>
      <c r="Y14" s="22" t="str">
        <f t="shared" si="3"/>
        <v/>
      </c>
      <c r="Z14" s="12"/>
      <c r="AA14" s="12"/>
      <c r="AB14" s="12"/>
      <c r="AC14" s="12" t="e">
        <f t="shared" si="4"/>
        <v>#VALUE!</v>
      </c>
      <c r="AD14" s="12" t="e">
        <f t="shared" si="5"/>
        <v>#VALUE!</v>
      </c>
      <c r="AE14" s="12" t="e">
        <f t="shared" si="6"/>
        <v>#VALUE!</v>
      </c>
      <c r="AF14" s="12" t="e">
        <f t="shared" si="7"/>
        <v>#VALUE!</v>
      </c>
      <c r="AG14" s="12"/>
      <c r="AH14" s="12"/>
      <c r="AI14" s="12"/>
      <c r="AJ14" s="12"/>
      <c r="AK14" s="13"/>
      <c r="AL14" s="13"/>
      <c r="AM14" s="13"/>
      <c r="AN14" s="13"/>
    </row>
    <row r="15" spans="1:40" ht="18.75" customHeight="1" x14ac:dyDescent="0.25">
      <c r="C15" s="13"/>
      <c r="D15" s="13"/>
      <c r="E15" s="13"/>
      <c r="F15" s="42"/>
      <c r="G15" s="42"/>
      <c r="H15" s="42"/>
      <c r="I15" s="42"/>
      <c r="J15" s="42"/>
      <c r="K15" s="42"/>
      <c r="L15" s="12"/>
      <c r="M15" s="10" t="str">
        <f>IF($I$7&gt;8,9,"")</f>
        <v/>
      </c>
      <c r="N15" s="1" t="str">
        <f>IF($I$7&gt;1,($I$7-9),"")</f>
        <v/>
      </c>
      <c r="O15" s="4" t="str">
        <f t="shared" si="0"/>
        <v/>
      </c>
      <c r="P15" s="23" t="str">
        <f>IF(M15=9,(IF(U15=0,0,(U15*K7/$N$19))),"")</f>
        <v/>
      </c>
      <c r="Q15" s="23" t="str">
        <f>IF(M15=9,(IF(O15=0,0,(O15*K7/$N$19))),"")</f>
        <v/>
      </c>
      <c r="R15" s="8" t="str">
        <f t="shared" si="1"/>
        <v/>
      </c>
      <c r="S15" s="8" t="str">
        <f t="shared" si="2"/>
        <v/>
      </c>
      <c r="T15" s="12"/>
      <c r="U15" s="6" t="str">
        <f>IF($I$7&gt;8,8,"")</f>
        <v/>
      </c>
      <c r="V15" s="1"/>
      <c r="W15" s="1"/>
      <c r="X15" s="5"/>
      <c r="Y15" s="22" t="str">
        <f t="shared" si="3"/>
        <v/>
      </c>
      <c r="Z15" s="12"/>
      <c r="AA15" s="12"/>
      <c r="AB15" s="12"/>
      <c r="AC15" s="12" t="e">
        <f t="shared" si="4"/>
        <v>#VALUE!</v>
      </c>
      <c r="AD15" s="12" t="e">
        <f t="shared" si="5"/>
        <v>#VALUE!</v>
      </c>
      <c r="AE15" s="12" t="e">
        <f t="shared" si="6"/>
        <v>#VALUE!</v>
      </c>
      <c r="AF15" s="12" t="e">
        <f t="shared" si="7"/>
        <v>#VALUE!</v>
      </c>
      <c r="AG15" s="12"/>
      <c r="AH15" s="12"/>
      <c r="AI15" s="12"/>
      <c r="AJ15" s="12"/>
      <c r="AK15" s="13"/>
      <c r="AL15" s="13"/>
      <c r="AM15" s="13"/>
      <c r="AN15" s="13"/>
    </row>
    <row r="16" spans="1:40" ht="18.75" customHeight="1" x14ac:dyDescent="0.25">
      <c r="C16" s="13"/>
      <c r="D16" s="13"/>
      <c r="E16" s="13"/>
      <c r="F16" s="42"/>
      <c r="G16" s="42"/>
      <c r="H16" s="42"/>
      <c r="I16" s="42"/>
      <c r="J16" s="42"/>
      <c r="K16" s="42"/>
      <c r="L16" s="12"/>
      <c r="M16" s="10" t="str">
        <f>IF($I$7&gt;9,10,"")</f>
        <v/>
      </c>
      <c r="N16" s="1" t="str">
        <f>IF($I$7&gt;1,($I$7-10),"")</f>
        <v/>
      </c>
      <c r="O16" s="4" t="str">
        <f t="shared" si="0"/>
        <v/>
      </c>
      <c r="P16" s="23" t="str">
        <f>IF(M16=10,(IF(U16=0,0,(U16*K7/$N$19))),"")</f>
        <v/>
      </c>
      <c r="Q16" s="23" t="str">
        <f>IF(M16=10,(IF(O16=0,0,(O16*K7/$N$19))),"")</f>
        <v/>
      </c>
      <c r="R16" s="8" t="str">
        <f t="shared" si="1"/>
        <v/>
      </c>
      <c r="S16" s="8" t="str">
        <f t="shared" si="2"/>
        <v/>
      </c>
      <c r="T16" s="12"/>
      <c r="U16" s="6" t="str">
        <f>IF($I$7&gt;9,9,"")</f>
        <v/>
      </c>
      <c r="V16" s="1"/>
      <c r="W16" s="1"/>
      <c r="X16" s="5"/>
      <c r="Y16" s="22" t="str">
        <f t="shared" si="3"/>
        <v/>
      </c>
      <c r="Z16" s="12"/>
      <c r="AA16" s="12"/>
      <c r="AB16" s="12"/>
      <c r="AC16" s="12" t="e">
        <f t="shared" si="4"/>
        <v>#VALUE!</v>
      </c>
      <c r="AD16" s="12" t="e">
        <f t="shared" si="5"/>
        <v>#VALUE!</v>
      </c>
      <c r="AE16" s="12" t="e">
        <f t="shared" si="6"/>
        <v>#VALUE!</v>
      </c>
      <c r="AF16" s="12" t="e">
        <f t="shared" si="7"/>
        <v>#VALUE!</v>
      </c>
      <c r="AG16" s="12"/>
      <c r="AH16" s="12"/>
      <c r="AI16" s="12"/>
      <c r="AJ16" s="12"/>
      <c r="AK16" s="13"/>
      <c r="AL16" s="13"/>
      <c r="AM16" s="13"/>
      <c r="AN16" s="13"/>
    </row>
    <row r="17" spans="3:40" ht="18.75" x14ac:dyDescent="0.25">
      <c r="C17" s="13"/>
      <c r="D17" s="13"/>
      <c r="E17" s="13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3"/>
      <c r="AL17" s="13"/>
      <c r="AM17" s="13"/>
      <c r="AN17" s="13"/>
    </row>
    <row r="18" spans="3:40" ht="20.100000000000001" customHeight="1" x14ac:dyDescent="0.25">
      <c r="C18" s="13"/>
      <c r="D18" s="13"/>
      <c r="E18" s="13"/>
      <c r="F18" s="12"/>
      <c r="G18" s="12"/>
      <c r="H18" s="12"/>
      <c r="I18" s="12"/>
      <c r="J18" s="12"/>
      <c r="K18" s="12"/>
      <c r="L18" s="12"/>
      <c r="M18" s="12"/>
      <c r="N18" s="16" t="s">
        <v>10</v>
      </c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3"/>
      <c r="AL18" s="13"/>
      <c r="AM18" s="13"/>
      <c r="AN18" s="13"/>
    </row>
    <row r="19" spans="3:40" ht="200.1" customHeight="1" x14ac:dyDescent="0.25">
      <c r="C19" s="13"/>
      <c r="D19" s="13"/>
      <c r="E19" s="13"/>
      <c r="F19" s="12"/>
      <c r="G19" s="12"/>
      <c r="H19" s="12"/>
      <c r="I19" s="12"/>
      <c r="J19" s="12"/>
      <c r="K19" s="12"/>
      <c r="L19" s="12"/>
      <c r="M19" s="12"/>
      <c r="N19" s="17">
        <f>I7-1</f>
        <v>-1</v>
      </c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3"/>
      <c r="AL19" s="13"/>
      <c r="AM19" s="13"/>
      <c r="AN19" s="13"/>
    </row>
    <row r="20" spans="3:40" ht="18.75" x14ac:dyDescent="0.25">
      <c r="E20" s="13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3"/>
      <c r="AL20" s="13"/>
      <c r="AM20" s="13"/>
      <c r="AN20" s="13"/>
    </row>
    <row r="21" spans="3:40" ht="18.75" x14ac:dyDescent="0.25">
      <c r="E21" s="13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3"/>
      <c r="AL21" s="13"/>
      <c r="AM21" s="13"/>
      <c r="AN21" s="13"/>
    </row>
    <row r="22" spans="3:40" ht="18.75" x14ac:dyDescent="0.25">
      <c r="E22" s="13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3"/>
      <c r="AL22" s="13"/>
      <c r="AM22" s="13"/>
      <c r="AN22" s="13"/>
    </row>
    <row r="23" spans="3:40" ht="18.75" x14ac:dyDescent="0.25">
      <c r="E23" s="13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3"/>
      <c r="AL23" s="13"/>
      <c r="AM23" s="13"/>
      <c r="AN23" s="13"/>
    </row>
    <row r="24" spans="3:40" ht="18.75" x14ac:dyDescent="0.25">
      <c r="E24" s="13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3"/>
      <c r="AL24" s="13"/>
      <c r="AM24" s="13"/>
      <c r="AN24" s="13"/>
    </row>
    <row r="25" spans="3:40" ht="18.75" x14ac:dyDescent="0.25">
      <c r="E25" s="13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3"/>
      <c r="AL25" s="13"/>
      <c r="AM25" s="13"/>
      <c r="AN25" s="13"/>
    </row>
    <row r="26" spans="3:40" ht="18.75" x14ac:dyDescent="0.25">
      <c r="E26" s="13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3"/>
      <c r="AL26" s="13"/>
      <c r="AM26" s="13"/>
      <c r="AN26" s="13"/>
    </row>
    <row r="27" spans="3:40" ht="18.75" x14ac:dyDescent="0.25">
      <c r="E27" s="13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3"/>
      <c r="AL27" s="13"/>
      <c r="AM27" s="13"/>
      <c r="AN27" s="13"/>
    </row>
    <row r="28" spans="3:40" x14ac:dyDescent="0.25"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</row>
    <row r="29" spans="3:40" x14ac:dyDescent="0.25"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</row>
    <row r="30" spans="3:40" x14ac:dyDescent="0.25"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</row>
    <row r="31" spans="3:40" x14ac:dyDescent="0.25"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</row>
    <row r="32" spans="3:40" x14ac:dyDescent="0.25"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</row>
    <row r="33" spans="5:40" x14ac:dyDescent="0.25"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</row>
    <row r="34" spans="5:40" x14ac:dyDescent="0.25"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</row>
    <row r="35" spans="5:40" x14ac:dyDescent="0.25">
      <c r="F35" s="13"/>
      <c r="G35" s="13"/>
      <c r="H35" s="13"/>
      <c r="I35" s="13"/>
      <c r="J35" s="13"/>
      <c r="K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</row>
    <row r="36" spans="5:40" x14ac:dyDescent="0.25">
      <c r="H36" s="13"/>
      <c r="I36" s="13"/>
      <c r="J36" s="13"/>
      <c r="K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</row>
  </sheetData>
  <sheetProtection sheet="1" objects="1" scenarios="1" selectLockedCells="1"/>
  <mergeCells count="15">
    <mergeCell ref="F2:Y2"/>
    <mergeCell ref="F10:K16"/>
    <mergeCell ref="A7:A8"/>
    <mergeCell ref="B7:B8"/>
    <mergeCell ref="K7:K8"/>
    <mergeCell ref="I7:I8"/>
    <mergeCell ref="P5:Q5"/>
    <mergeCell ref="R5:S5"/>
    <mergeCell ref="P4:S4"/>
    <mergeCell ref="A5:B5"/>
    <mergeCell ref="F7:F8"/>
    <mergeCell ref="G7:G8"/>
    <mergeCell ref="F4:G5"/>
    <mergeCell ref="D7:D8"/>
    <mergeCell ref="D5:D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AH39"/>
  <sheetViews>
    <sheetView tabSelected="1" zoomScale="80" zoomScaleNormal="80" workbookViewId="0">
      <pane xSplit="17" ySplit="24" topLeftCell="R30" activePane="bottomRight" state="frozen"/>
      <selection pane="topRight" activeCell="R1" sqref="R1"/>
      <selection pane="bottomLeft" activeCell="A25" sqref="A25"/>
      <selection pane="bottomRight" activeCell="C3" sqref="C3"/>
    </sheetView>
  </sheetViews>
  <sheetFormatPr defaultRowHeight="15" x14ac:dyDescent="0.25"/>
  <cols>
    <col min="1" max="1" width="25.85546875" customWidth="1"/>
    <col min="2" max="2" width="10.42578125" customWidth="1"/>
    <col min="3" max="7" width="15.7109375" customWidth="1"/>
    <col min="17" max="17" width="100.7109375" customWidth="1"/>
  </cols>
  <sheetData>
    <row r="1" spans="1:34" ht="34.5" customHeight="1" x14ac:dyDescent="0.25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</row>
    <row r="2" spans="1:34" ht="25.5" customHeight="1" x14ac:dyDescent="0.25">
      <c r="A2" s="33"/>
      <c r="B2" s="26"/>
      <c r="C2" s="66" t="str">
        <f>IF(G8="غلظت نسبی","تهیه‌ی نسبت‌ها",(IF(G8="غلظت نمونه‌ها","تهیه‌ی غلظت‌ها","")))</f>
        <v/>
      </c>
      <c r="D2" s="67"/>
      <c r="E2" s="67"/>
      <c r="F2" s="68"/>
      <c r="G2" s="26"/>
      <c r="H2" s="33"/>
      <c r="I2" s="33"/>
      <c r="J2" s="33"/>
      <c r="K2" s="33"/>
      <c r="L2" s="33"/>
      <c r="M2" s="33"/>
      <c r="N2" s="33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</row>
    <row r="3" spans="1:34" ht="6" customHeight="1" x14ac:dyDescent="0.25">
      <c r="A3" s="33"/>
      <c r="B3" s="26"/>
      <c r="C3" s="26"/>
      <c r="D3" s="26"/>
      <c r="E3" s="26"/>
      <c r="F3" s="26"/>
      <c r="G3" s="26"/>
      <c r="H3" s="33"/>
      <c r="I3" s="33"/>
      <c r="J3" s="33"/>
      <c r="K3" s="33"/>
      <c r="L3" s="33"/>
      <c r="M3" s="33"/>
      <c r="N3" s="33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</row>
    <row r="4" spans="1:34" ht="18.75" x14ac:dyDescent="0.25">
      <c r="A4" s="33"/>
      <c r="B4" s="29"/>
      <c r="C4" s="30" t="str">
        <f>IF((COUNT('تهیه‌ی غلظت‌ها'!A7))=1,'تهیه‌ی غلظت‌ها'!A7,"")</f>
        <v/>
      </c>
      <c r="D4" s="31" t="s">
        <v>22</v>
      </c>
      <c r="E4" s="30" t="str">
        <f>IF((COUNT('تهیه‌ی غلظت‌ها'!B7))=1,'تهیه‌ی غلظت‌ها'!B7,"")</f>
        <v/>
      </c>
      <c r="F4" s="31" t="s">
        <v>21</v>
      </c>
      <c r="G4" s="26"/>
      <c r="H4" s="33"/>
      <c r="I4" s="33"/>
      <c r="J4" s="33"/>
      <c r="K4" s="33"/>
      <c r="L4" s="33"/>
      <c r="M4" s="33"/>
      <c r="N4" s="33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</row>
    <row r="5" spans="1:34" ht="4.5" customHeight="1" x14ac:dyDescent="0.25">
      <c r="A5" s="33"/>
      <c r="B5" s="29"/>
      <c r="C5" s="29"/>
      <c r="D5" s="29"/>
      <c r="E5" s="29"/>
      <c r="F5" s="29"/>
      <c r="G5" s="26"/>
      <c r="H5" s="33"/>
      <c r="I5" s="33"/>
      <c r="J5" s="33"/>
      <c r="K5" s="33"/>
      <c r="L5" s="33"/>
      <c r="M5" s="33"/>
      <c r="N5" s="33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</row>
    <row r="6" spans="1:34" ht="21" x14ac:dyDescent="0.25">
      <c r="A6" s="33"/>
      <c r="B6" s="29"/>
      <c r="C6" s="69" t="s">
        <v>23</v>
      </c>
      <c r="D6" s="69"/>
      <c r="E6" s="69"/>
      <c r="F6" s="69"/>
      <c r="G6" s="29"/>
      <c r="H6" s="33"/>
      <c r="I6" s="33"/>
      <c r="J6" s="33"/>
      <c r="K6" s="33"/>
      <c r="L6" s="33"/>
      <c r="M6" s="33"/>
      <c r="N6" s="33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</row>
    <row r="7" spans="1:34" ht="18.75" x14ac:dyDescent="0.25">
      <c r="A7" s="33"/>
      <c r="B7" s="29"/>
      <c r="C7" s="70" t="s">
        <v>13</v>
      </c>
      <c r="D7" s="70"/>
      <c r="E7" s="71" t="s">
        <v>12</v>
      </c>
      <c r="F7" s="71"/>
      <c r="H7" s="33"/>
      <c r="I7" s="33"/>
      <c r="J7" s="33"/>
      <c r="K7" s="33"/>
      <c r="L7" s="33"/>
      <c r="M7" s="33"/>
      <c r="N7" s="33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</row>
    <row r="8" spans="1:34" ht="18.75" x14ac:dyDescent="0.25">
      <c r="A8" s="33"/>
      <c r="B8" s="32" t="s">
        <v>2</v>
      </c>
      <c r="C8" s="35" t="s">
        <v>0</v>
      </c>
      <c r="D8" s="35" t="s">
        <v>11</v>
      </c>
      <c r="E8" s="27" t="s">
        <v>0</v>
      </c>
      <c r="F8" s="27" t="s">
        <v>24</v>
      </c>
      <c r="G8" s="38" t="str">
        <f>IF((COUNTA('تهیه‌ی غلظت‌ها'!Y6))=1,'تهیه‌ی غلظت‌ها'!Y6,"")</f>
        <v/>
      </c>
      <c r="H8" s="33"/>
      <c r="I8" s="33"/>
      <c r="J8" s="33"/>
      <c r="K8" s="33"/>
      <c r="L8" s="33"/>
      <c r="M8" s="33"/>
      <c r="N8" s="33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</row>
    <row r="9" spans="1:34" ht="18.75" x14ac:dyDescent="0.25">
      <c r="A9" s="33"/>
      <c r="B9" s="27" t="str">
        <f>IF((COUNT('تهیه‌ی غلظت‌ها'!M7))=1,'تهیه‌ی غلظت‌ها'!M7,"")</f>
        <v/>
      </c>
      <c r="C9" s="37" t="str">
        <f>IF((COUNT('تهیه‌ی غلظت‌ها'!P7))=1,'تهیه‌ی غلظت‌ها'!P7,"")</f>
        <v/>
      </c>
      <c r="D9" s="37" t="str">
        <f>IF((COUNT('تهیه‌ی غلظت‌ها'!Q7))=1,'تهیه‌ی غلظت‌ها'!Q7,"")</f>
        <v/>
      </c>
      <c r="E9" s="36" t="str">
        <f>IF((COUNT('تهیه‌ی غلظت‌ها'!R7))=1,'تهیه‌ی غلظت‌ها'!R7,"")</f>
        <v/>
      </c>
      <c r="F9" s="36" t="str">
        <f>IF((COUNT('تهیه‌ی غلظت‌ها'!S7))=1,'تهیه‌ی غلظت‌ها'!S7,"")</f>
        <v/>
      </c>
      <c r="G9" s="27" t="str">
        <f>IF((COUNT('تهیه‌ی غلظت‌ها'!Y7))=1,'تهیه‌ی غلظت‌ها'!Y7,"")</f>
        <v/>
      </c>
      <c r="H9" s="33"/>
      <c r="I9" s="33"/>
      <c r="J9" s="33"/>
      <c r="K9" s="33"/>
      <c r="L9" s="33"/>
      <c r="M9" s="33"/>
      <c r="N9" s="33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</row>
    <row r="10" spans="1:34" ht="18.75" x14ac:dyDescent="0.25">
      <c r="A10" s="33"/>
      <c r="B10" s="27" t="str">
        <f>IF((COUNT('تهیه‌ی غلظت‌ها'!M8))=1,'تهیه‌ی غلظت‌ها'!M8,"")</f>
        <v/>
      </c>
      <c r="C10" s="37" t="str">
        <f>IF((COUNT('تهیه‌ی غلظت‌ها'!P8))=1,'تهیه‌ی غلظت‌ها'!P8,"")</f>
        <v/>
      </c>
      <c r="D10" s="37" t="str">
        <f>IF((COUNT('تهیه‌ی غلظت‌ها'!Q8))=1,'تهیه‌ی غلظت‌ها'!Q8,"")</f>
        <v/>
      </c>
      <c r="E10" s="36" t="str">
        <f>IF((COUNT('تهیه‌ی غلظت‌ها'!R8))=1,'تهیه‌ی غلظت‌ها'!R8,"")</f>
        <v/>
      </c>
      <c r="F10" s="36" t="str">
        <f>IF((COUNT('تهیه‌ی غلظت‌ها'!S8))=1,'تهیه‌ی غلظت‌ها'!S8,"")</f>
        <v/>
      </c>
      <c r="G10" s="27" t="str">
        <f>IF((COUNT('تهیه‌ی غلظت‌ها'!Y8))=1,'تهیه‌ی غلظت‌ها'!Y8,"")</f>
        <v/>
      </c>
      <c r="H10" s="33"/>
      <c r="I10" s="33"/>
      <c r="J10" s="33"/>
      <c r="K10" s="33"/>
      <c r="L10" s="33"/>
      <c r="M10" s="33"/>
      <c r="N10" s="33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</row>
    <row r="11" spans="1:34" ht="18.75" x14ac:dyDescent="0.25">
      <c r="A11" s="33"/>
      <c r="B11" s="27" t="str">
        <f>IF((COUNT('تهیه‌ی غلظت‌ها'!M9))=1,'تهیه‌ی غلظت‌ها'!M9,"")</f>
        <v/>
      </c>
      <c r="C11" s="37" t="str">
        <f>IF((COUNT('تهیه‌ی غلظت‌ها'!P9))=1,'تهیه‌ی غلظت‌ها'!P9,"")</f>
        <v/>
      </c>
      <c r="D11" s="37" t="str">
        <f>IF((COUNT('تهیه‌ی غلظت‌ها'!Q9))=1,'تهیه‌ی غلظت‌ها'!Q9,"")</f>
        <v/>
      </c>
      <c r="E11" s="36" t="str">
        <f>IF((COUNT('تهیه‌ی غلظت‌ها'!R9))=1,'تهیه‌ی غلظت‌ها'!R9,"")</f>
        <v/>
      </c>
      <c r="F11" s="36" t="str">
        <f>IF((COUNT('تهیه‌ی غلظت‌ها'!S9))=1,'تهیه‌ی غلظت‌ها'!S9,"")</f>
        <v/>
      </c>
      <c r="G11" s="27" t="str">
        <f>IF((COUNT('تهیه‌ی غلظت‌ها'!Y9))=1,'تهیه‌ی غلظت‌ها'!Y9,"")</f>
        <v/>
      </c>
      <c r="H11" s="33"/>
      <c r="I11" s="33"/>
      <c r="J11" s="33"/>
      <c r="K11" s="33"/>
      <c r="L11" s="33"/>
      <c r="M11" s="33"/>
      <c r="N11" s="33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</row>
    <row r="12" spans="1:34" ht="18.75" customHeight="1" x14ac:dyDescent="0.25">
      <c r="A12" s="33"/>
      <c r="B12" s="27" t="str">
        <f>IF((COUNT('تهیه‌ی غلظت‌ها'!M10))=1,'تهیه‌ی غلظت‌ها'!M10,"")</f>
        <v/>
      </c>
      <c r="C12" s="37" t="str">
        <f>IF((COUNT('تهیه‌ی غلظت‌ها'!P10))=1,'تهیه‌ی غلظت‌ها'!P10,"")</f>
        <v/>
      </c>
      <c r="D12" s="37" t="str">
        <f>IF((COUNT('تهیه‌ی غلظت‌ها'!Q10))=1,'تهیه‌ی غلظت‌ها'!Q10,"")</f>
        <v/>
      </c>
      <c r="E12" s="36" t="str">
        <f>IF((COUNT('تهیه‌ی غلظت‌ها'!R10))=1,'تهیه‌ی غلظت‌ها'!R10,"")</f>
        <v/>
      </c>
      <c r="F12" s="36" t="str">
        <f>IF((COUNT('تهیه‌ی غلظت‌ها'!S10))=1,'تهیه‌ی غلظت‌ها'!S10,"")</f>
        <v/>
      </c>
      <c r="G12" s="27" t="str">
        <f>IF((COUNT('تهیه‌ی غلظت‌ها'!Y10))=1,'تهیه‌ی غلظت‌ها'!Y10,"")</f>
        <v/>
      </c>
      <c r="H12" s="33"/>
      <c r="I12" s="33"/>
      <c r="J12" s="33"/>
      <c r="K12" s="33"/>
      <c r="L12" s="33"/>
      <c r="M12" s="33"/>
      <c r="N12" s="33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</row>
    <row r="13" spans="1:34" ht="18.75" customHeight="1" x14ac:dyDescent="0.25">
      <c r="A13" s="33"/>
      <c r="B13" s="27" t="str">
        <f>IF((COUNT('تهیه‌ی غلظت‌ها'!M11))=1,'تهیه‌ی غلظت‌ها'!M11,"")</f>
        <v/>
      </c>
      <c r="C13" s="37" t="str">
        <f>IF((COUNT('تهیه‌ی غلظت‌ها'!P11))=1,'تهیه‌ی غلظت‌ها'!P11,"")</f>
        <v/>
      </c>
      <c r="D13" s="37" t="str">
        <f>IF((COUNT('تهیه‌ی غلظت‌ها'!Q11))=1,'تهیه‌ی غلظت‌ها'!Q11,"")</f>
        <v/>
      </c>
      <c r="E13" s="36" t="str">
        <f>IF((COUNT('تهیه‌ی غلظت‌ها'!R11))=1,'تهیه‌ی غلظت‌ها'!R11,"")</f>
        <v/>
      </c>
      <c r="F13" s="36" t="str">
        <f>IF((COUNT('تهیه‌ی غلظت‌ها'!S11))=1,'تهیه‌ی غلظت‌ها'!S11,"")</f>
        <v/>
      </c>
      <c r="G13" s="27" t="str">
        <f>IF((COUNT('تهیه‌ی غلظت‌ها'!Y11))=1,'تهیه‌ی غلظت‌ها'!Y11,"")</f>
        <v/>
      </c>
      <c r="H13" s="33"/>
      <c r="I13" s="33"/>
      <c r="J13" s="33"/>
      <c r="K13" s="33"/>
      <c r="L13" s="33"/>
      <c r="M13" s="33"/>
      <c r="N13" s="33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</row>
    <row r="14" spans="1:34" ht="18.75" customHeight="1" x14ac:dyDescent="0.25">
      <c r="A14" s="33"/>
      <c r="B14" s="27" t="str">
        <f>IF((COUNT('تهیه‌ی غلظت‌ها'!M12))=1,'تهیه‌ی غلظت‌ها'!M12,"")</f>
        <v/>
      </c>
      <c r="C14" s="37" t="str">
        <f>IF((COUNT('تهیه‌ی غلظت‌ها'!P12))=1,'تهیه‌ی غلظت‌ها'!P12,"")</f>
        <v/>
      </c>
      <c r="D14" s="37" t="str">
        <f>IF((COUNT('تهیه‌ی غلظت‌ها'!Q12))=1,'تهیه‌ی غلظت‌ها'!Q12,"")</f>
        <v/>
      </c>
      <c r="E14" s="36" t="str">
        <f>IF((COUNT('تهیه‌ی غلظت‌ها'!R12))=1,'تهیه‌ی غلظت‌ها'!R12,"")</f>
        <v/>
      </c>
      <c r="F14" s="36" t="str">
        <f>IF((COUNT('تهیه‌ی غلظت‌ها'!S12))=1,'تهیه‌ی غلظت‌ها'!S12,"")</f>
        <v/>
      </c>
      <c r="G14" s="27" t="str">
        <f>IF((COUNT('تهیه‌ی غلظت‌ها'!Y12))=1,'تهیه‌ی غلظت‌ها'!Y12,"")</f>
        <v/>
      </c>
      <c r="H14" s="33"/>
      <c r="I14" s="33"/>
      <c r="J14" s="33"/>
      <c r="K14" s="33"/>
      <c r="L14" s="33"/>
      <c r="M14" s="33"/>
      <c r="N14" s="33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</row>
    <row r="15" spans="1:34" ht="18.75" customHeight="1" x14ac:dyDescent="0.25">
      <c r="A15" s="33"/>
      <c r="B15" s="27" t="str">
        <f>IF((COUNT('تهیه‌ی غلظت‌ها'!M13))=1,'تهیه‌ی غلظت‌ها'!M13,"")</f>
        <v/>
      </c>
      <c r="C15" s="37" t="str">
        <f>IF((COUNT('تهیه‌ی غلظت‌ها'!P13))=1,'تهیه‌ی غلظت‌ها'!P13,"")</f>
        <v/>
      </c>
      <c r="D15" s="37" t="str">
        <f>IF((COUNT('تهیه‌ی غلظت‌ها'!Q13))=1,'تهیه‌ی غلظت‌ها'!Q13,"")</f>
        <v/>
      </c>
      <c r="E15" s="36" t="str">
        <f>IF((COUNT('تهیه‌ی غلظت‌ها'!R13))=1,'تهیه‌ی غلظت‌ها'!R13,"")</f>
        <v/>
      </c>
      <c r="F15" s="36" t="str">
        <f>IF((COUNT('تهیه‌ی غلظت‌ها'!S13))=1,'تهیه‌ی غلظت‌ها'!S13,"")</f>
        <v/>
      </c>
      <c r="G15" s="27" t="str">
        <f>IF((COUNT('تهیه‌ی غلظت‌ها'!Y13))=1,'تهیه‌ی غلظت‌ها'!Y13,"")</f>
        <v/>
      </c>
      <c r="H15" s="33"/>
      <c r="I15" s="33"/>
      <c r="J15" s="33"/>
      <c r="K15" s="33"/>
      <c r="L15" s="33"/>
      <c r="M15" s="33"/>
      <c r="N15" s="33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</row>
    <row r="16" spans="1:34" ht="18.75" customHeight="1" x14ac:dyDescent="0.25">
      <c r="A16" s="33"/>
      <c r="B16" s="27" t="str">
        <f>IF((COUNT('تهیه‌ی غلظت‌ها'!M14))=1,'تهیه‌ی غلظت‌ها'!M14,"")</f>
        <v/>
      </c>
      <c r="C16" s="37" t="str">
        <f>IF((COUNT('تهیه‌ی غلظت‌ها'!P14))=1,'تهیه‌ی غلظت‌ها'!P14,"")</f>
        <v/>
      </c>
      <c r="D16" s="37" t="str">
        <f>IF((COUNT('تهیه‌ی غلظت‌ها'!Q14))=1,'تهیه‌ی غلظت‌ها'!Q14,"")</f>
        <v/>
      </c>
      <c r="E16" s="36" t="str">
        <f>IF((COUNT('تهیه‌ی غلظت‌ها'!R14))=1,'تهیه‌ی غلظت‌ها'!R14,"")</f>
        <v/>
      </c>
      <c r="F16" s="36" t="str">
        <f>IF((COUNT('تهیه‌ی غلظت‌ها'!S14))=1,'تهیه‌ی غلظت‌ها'!S14,"")</f>
        <v/>
      </c>
      <c r="G16" s="27" t="str">
        <f>IF((COUNT('تهیه‌ی غلظت‌ها'!Y14))=1,'تهیه‌ی غلظت‌ها'!Y14,"")</f>
        <v/>
      </c>
      <c r="H16" s="33"/>
      <c r="I16" s="33"/>
      <c r="J16" s="33"/>
      <c r="K16" s="33"/>
      <c r="L16" s="33"/>
      <c r="M16" s="33"/>
      <c r="N16" s="33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</row>
    <row r="17" spans="1:34" ht="18.75" customHeight="1" x14ac:dyDescent="0.25">
      <c r="A17" s="33"/>
      <c r="B17" s="27" t="str">
        <f>IF((COUNT('تهیه‌ی غلظت‌ها'!M15))=1,'تهیه‌ی غلظت‌ها'!M15,"")</f>
        <v/>
      </c>
      <c r="C17" s="37" t="str">
        <f>IF((COUNT('تهیه‌ی غلظت‌ها'!P15))=1,'تهیه‌ی غلظت‌ها'!P15,"")</f>
        <v/>
      </c>
      <c r="D17" s="37" t="str">
        <f>IF((COUNT('تهیه‌ی غلظت‌ها'!Q15))=1,'تهیه‌ی غلظت‌ها'!Q15,"")</f>
        <v/>
      </c>
      <c r="E17" s="36" t="str">
        <f>IF((COUNT('تهیه‌ی غلظت‌ها'!R15))=1,'تهیه‌ی غلظت‌ها'!R15,"")</f>
        <v/>
      </c>
      <c r="F17" s="36" t="str">
        <f>IF((COUNT('تهیه‌ی غلظت‌ها'!S15))=1,'تهیه‌ی غلظت‌ها'!S15,"")</f>
        <v/>
      </c>
      <c r="G17" s="27" t="str">
        <f>IF((COUNT('تهیه‌ی غلظت‌ها'!Y15))=1,'تهیه‌ی غلظت‌ها'!Y15,"")</f>
        <v/>
      </c>
      <c r="H17" s="33"/>
      <c r="I17" s="33"/>
      <c r="J17" s="33"/>
      <c r="K17" s="33"/>
      <c r="L17" s="33"/>
      <c r="M17" s="33"/>
      <c r="N17" s="33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</row>
    <row r="18" spans="1:34" ht="18.75" customHeight="1" x14ac:dyDescent="0.25">
      <c r="A18" s="33"/>
      <c r="B18" s="27" t="str">
        <f>IF((COUNT('تهیه‌ی غلظت‌ها'!M16))=1,'تهیه‌ی غلظت‌ها'!M16,"")</f>
        <v/>
      </c>
      <c r="C18" s="37" t="str">
        <f>IF((COUNT('تهیه‌ی غلظت‌ها'!P16))=1,'تهیه‌ی غلظت‌ها'!P16,"")</f>
        <v/>
      </c>
      <c r="D18" s="37" t="str">
        <f>IF((COUNT('تهیه‌ی غلظت‌ها'!Q16))=1,'تهیه‌ی غلظت‌ها'!Q16,"")</f>
        <v/>
      </c>
      <c r="E18" s="36" t="str">
        <f>IF((COUNT('تهیه‌ی غلظت‌ها'!R16))=1,'تهیه‌ی غلظت‌ها'!R16,"")</f>
        <v/>
      </c>
      <c r="F18" s="36" t="str">
        <f>IF((COUNT('تهیه‌ی غلظت‌ها'!S16))=1,'تهیه‌ی غلظت‌ها'!S16,"")</f>
        <v/>
      </c>
      <c r="G18" s="27" t="str">
        <f>IF((COUNT('تهیه‌ی غلظت‌ها'!Y16))=1,'تهیه‌ی غلظت‌ها'!Y16,"")</f>
        <v/>
      </c>
      <c r="H18" s="33"/>
      <c r="I18" s="33"/>
      <c r="J18" s="33"/>
      <c r="K18" s="33"/>
      <c r="L18" s="33"/>
      <c r="M18" s="33"/>
      <c r="N18" s="33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</row>
    <row r="19" spans="1:34" x14ac:dyDescent="0.2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</row>
    <row r="20" spans="1:34" x14ac:dyDescent="0.2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</row>
    <row r="21" spans="1:34" x14ac:dyDescent="0.2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</row>
    <row r="22" spans="1:34" x14ac:dyDescent="0.2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4"/>
      <c r="P22" s="34"/>
      <c r="Q22" s="34"/>
      <c r="R22" s="34"/>
      <c r="S22" s="34"/>
      <c r="T22" s="34"/>
      <c r="U22" s="34"/>
    </row>
    <row r="23" spans="1:34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4"/>
      <c r="P23" s="34"/>
      <c r="Q23" s="34"/>
      <c r="R23" s="34"/>
      <c r="S23" s="34"/>
      <c r="T23" s="34"/>
      <c r="U23" s="34"/>
    </row>
    <row r="24" spans="1:34" ht="99.95" customHeight="1" x14ac:dyDescent="0.2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4"/>
      <c r="P24" s="34"/>
      <c r="Q24" s="34"/>
      <c r="R24" s="34"/>
      <c r="S24" s="34"/>
      <c r="T24" s="34"/>
      <c r="U24" s="34"/>
    </row>
    <row r="25" spans="1:34" x14ac:dyDescent="0.2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4"/>
      <c r="P25" s="34"/>
      <c r="Q25" s="34"/>
      <c r="R25" s="34"/>
      <c r="S25" s="34"/>
      <c r="T25" s="34"/>
      <c r="U25" s="34"/>
    </row>
    <row r="26" spans="1:34" x14ac:dyDescent="0.2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4"/>
      <c r="P26" s="34"/>
      <c r="Q26" s="34"/>
      <c r="R26" s="34"/>
      <c r="S26" s="34"/>
      <c r="T26" s="34"/>
      <c r="U26" s="34"/>
    </row>
    <row r="27" spans="1:34" x14ac:dyDescent="0.25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4"/>
      <c r="P27" s="34"/>
      <c r="Q27" s="34"/>
      <c r="R27" s="34"/>
      <c r="S27" s="34"/>
      <c r="T27" s="34"/>
      <c r="U27" s="34"/>
    </row>
    <row r="28" spans="1:34" x14ac:dyDescent="0.25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4"/>
      <c r="P28" s="34"/>
      <c r="Q28" s="34"/>
      <c r="R28" s="34"/>
      <c r="S28" s="34"/>
      <c r="T28" s="34"/>
      <c r="U28" s="34"/>
    </row>
    <row r="29" spans="1:34" x14ac:dyDescent="0.25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4"/>
      <c r="P29" s="34"/>
      <c r="Q29" s="34"/>
      <c r="R29" s="34"/>
      <c r="S29" s="34"/>
      <c r="T29" s="34"/>
      <c r="U29" s="34"/>
    </row>
    <row r="30" spans="1:34" x14ac:dyDescent="0.25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4"/>
      <c r="P30" s="34"/>
      <c r="Q30" s="34"/>
      <c r="R30" s="34"/>
      <c r="S30" s="34"/>
      <c r="T30" s="34"/>
      <c r="U30" s="34"/>
    </row>
    <row r="31" spans="1:34" x14ac:dyDescent="0.25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4"/>
      <c r="P31" s="34"/>
      <c r="Q31" s="34"/>
      <c r="R31" s="34"/>
      <c r="S31" s="34"/>
      <c r="T31" s="34"/>
      <c r="U31" s="34"/>
    </row>
    <row r="32" spans="1:34" x14ac:dyDescent="0.25">
      <c r="A32" s="28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4"/>
      <c r="P32" s="34"/>
      <c r="Q32" s="34"/>
      <c r="R32" s="34"/>
      <c r="S32" s="34"/>
      <c r="T32" s="34"/>
      <c r="U32" s="34"/>
    </row>
    <row r="33" spans="1:14" x14ac:dyDescent="0.25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</row>
    <row r="34" spans="1:14" x14ac:dyDescent="0.25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</row>
    <row r="35" spans="1:14" x14ac:dyDescent="0.25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</row>
    <row r="36" spans="1:14" x14ac:dyDescent="0.25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</row>
    <row r="37" spans="1:14" x14ac:dyDescent="0.25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</row>
    <row r="38" spans="1:14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</row>
    <row r="39" spans="1:14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</row>
  </sheetData>
  <sheetProtection sheet="1" objects="1" scenarios="1" selectLockedCells="1"/>
  <mergeCells count="4">
    <mergeCell ref="C2:F2"/>
    <mergeCell ref="C6:F6"/>
    <mergeCell ref="C7:D7"/>
    <mergeCell ref="E7:F7"/>
  </mergeCells>
  <pageMargins left="0.75" right="0.25" top="0.75" bottom="0.75" header="0.3" footer="0.3"/>
  <pageSetup paperSize="1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تهیه‌ی غلظت‌ها</vt:lpstr>
      <vt:lpstr>برگه ی کار</vt:lpstr>
      <vt:lpstr>'برگه ی کار'!Print_Area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bathaei</cp:lastModifiedBy>
  <cp:lastPrinted>2013-11-30T07:08:43Z</cp:lastPrinted>
  <dcterms:created xsi:type="dcterms:W3CDTF">2013-05-05T17:37:02Z</dcterms:created>
  <dcterms:modified xsi:type="dcterms:W3CDTF">2018-10-16T09:09:15Z</dcterms:modified>
</cp:coreProperties>
</file>